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5300" windowHeight="12168" activeTab="0"/>
  </bookViews>
  <sheets>
    <sheet name="Plan" sheetId="1" r:id="rId1"/>
    <sheet name="Subprograms" sheetId="2" r:id="rId2"/>
    <sheet name="Tooling" sheetId="3" r:id="rId3"/>
    <sheet name="Threads" sheetId="4" r:id="rId4"/>
    <sheet name="FeedsSpeeds" sheetId="5" r:id="rId5"/>
  </sheets>
  <definedNames/>
  <calcPr fullCalcOnLoad="1"/>
</workbook>
</file>

<file path=xl/sharedStrings.xml><?xml version="1.0" encoding="utf-8"?>
<sst xmlns="http://schemas.openxmlformats.org/spreadsheetml/2006/main" count="241" uniqueCount="89">
  <si>
    <t>Machinist's Hammer Machining Plan</t>
  </si>
  <si>
    <t>Part</t>
  </si>
  <si>
    <t>Step</t>
  </si>
  <si>
    <t>Operation</t>
  </si>
  <si>
    <t>Head</t>
  </si>
  <si>
    <t>Neck</t>
  </si>
  <si>
    <t>Handle</t>
  </si>
  <si>
    <t>Anvil</t>
  </si>
  <si>
    <t>Pull to Stop and Face</t>
  </si>
  <si>
    <t>OD Turn</t>
  </si>
  <si>
    <t>Drill for Tap</t>
  </si>
  <si>
    <t>Tap</t>
  </si>
  <si>
    <t>Chamfer End</t>
  </si>
  <si>
    <t>Part Off</t>
  </si>
  <si>
    <t>Flip and Reinstall</t>
  </si>
  <si>
    <t>OD Turn Threaded Portion to Major Dia</t>
  </si>
  <si>
    <t>Cut Thread Relief with Parting Tool</t>
  </si>
  <si>
    <t>Thread</t>
  </si>
  <si>
    <t>Flip in Chuck</t>
  </si>
  <si>
    <t>Pull to Stop</t>
  </si>
  <si>
    <t>Note</t>
  </si>
  <si>
    <t>Move to Mill Vise</t>
  </si>
  <si>
    <t>Endmill a Flat for Hole</t>
  </si>
  <si>
    <t>O-Ring Grooves</t>
  </si>
  <si>
    <t>Radius Neck End</t>
  </si>
  <si>
    <t>0.1" allowance from stop to face</t>
  </si>
  <si>
    <t>Subprogram</t>
  </si>
  <si>
    <t>O2000</t>
  </si>
  <si>
    <t>Tool</t>
  </si>
  <si>
    <t>Turning and Facing</t>
  </si>
  <si>
    <t>Twist Drill</t>
  </si>
  <si>
    <t>Parting</t>
  </si>
  <si>
    <t>Plunge Turn and Face</t>
  </si>
  <si>
    <t>OD Threading</t>
  </si>
  <si>
    <t>Purpose</t>
  </si>
  <si>
    <t>O2100</t>
  </si>
  <si>
    <t>O2200</t>
  </si>
  <si>
    <t>Parameters</t>
  </si>
  <si>
    <t>Face 0.1"</t>
  </si>
  <si>
    <t>O2300</t>
  </si>
  <si>
    <t>Starting Z</t>
  </si>
  <si>
    <t>Round Insert</t>
  </si>
  <si>
    <t>O2400</t>
  </si>
  <si>
    <t>Plunge Cut</t>
  </si>
  <si>
    <t>Start X, End X</t>
  </si>
  <si>
    <t>Endmill</t>
  </si>
  <si>
    <t>Pause for Machinist</t>
  </si>
  <si>
    <t>1" OD</t>
  </si>
  <si>
    <t>5/8" Deep, Tap Drill #5</t>
  </si>
  <si>
    <t>3/4" Deep, Tap Drill Letter "V"</t>
  </si>
  <si>
    <t>1/4-20 Tap</t>
  </si>
  <si>
    <t>7/16-14 Tap</t>
  </si>
  <si>
    <t>OD = 0.42835"</t>
  </si>
  <si>
    <t>Z = 0.1 + 0.5 = 0.6; X = 0.35"</t>
  </si>
  <si>
    <t>7/16-14 OD Thread</t>
  </si>
  <si>
    <t>0.1" allowance from stop to face.  Stop @ 2" from Chuck Jaws</t>
  </si>
  <si>
    <t>Plunge from 1" to 0.825"</t>
  </si>
  <si>
    <t>0.1" allowance from stop to face.  Stop at 2" from Chuck Jaws</t>
  </si>
  <si>
    <t>Stop at 7.5" from Chuck Jaws</t>
  </si>
  <si>
    <t>Experiment to find best plunge depth!</t>
  </si>
  <si>
    <t>3/4" Deep, Tap Drill Letter "V", on Centerline in X and Y</t>
  </si>
  <si>
    <t>3/4 wide</t>
  </si>
  <si>
    <t>7/16-14</t>
  </si>
  <si>
    <t>1/4" radius</t>
  </si>
  <si>
    <t>Thread Specs for Hammer Neck</t>
  </si>
  <si>
    <t>1/2 inch - 13</t>
  </si>
  <si>
    <t>7/16 inch - 14</t>
  </si>
  <si>
    <t>Z Start</t>
  </si>
  <si>
    <t>Z End</t>
  </si>
  <si>
    <t>Thread Length</t>
  </si>
  <si>
    <t>Lead Length</t>
  </si>
  <si>
    <t>X Start</t>
  </si>
  <si>
    <t>X End</t>
  </si>
  <si>
    <t>Depth of Cut</t>
  </si>
  <si>
    <t>Passes</t>
  </si>
  <si>
    <t>Pitch</t>
  </si>
  <si>
    <t>TPI</t>
  </si>
  <si>
    <t>Major Diameter</t>
  </si>
  <si>
    <t>Minor Diameter</t>
  </si>
  <si>
    <t>Height</t>
  </si>
  <si>
    <t>IPR</t>
  </si>
  <si>
    <t>Aluminum</t>
  </si>
  <si>
    <t>Nylon</t>
  </si>
  <si>
    <t>Surface Speed</t>
  </si>
  <si>
    <t>1" Dia, 1" Length + 0.1" Facing Allowance</t>
  </si>
  <si>
    <t>1" Dia, 2" Length + 0.1" Facing Allowance</t>
  </si>
  <si>
    <t>1/2" Diameter, 7" Length + 0.2" Facing Allowance</t>
  </si>
  <si>
    <t>1" Diameter, 4.5" Length + 0.2" Facing Allowance</t>
  </si>
  <si>
    <t>Comments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</si>
</sst>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4" xfId="0" applyFill="1" applyBorder="1" applyAlignment="1">
      <alignment wrapText="1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9" xfId="0" applyFill="1" applyBorder="1" applyAlignment="1">
      <alignment wrapText="1"/>
    </xf>
    <xf numFmtId="0" fontId="0" fillId="4" borderId="20" xfId="0" applyFill="1" applyBorder="1" applyAlignment="1">
      <alignment/>
    </xf>
    <xf numFmtId="0" fontId="0" fillId="4" borderId="0" xfId="0" applyFill="1" applyBorder="1" applyAlignment="1" quotePrefix="1">
      <alignment wrapText="1"/>
    </xf>
    <xf numFmtId="0" fontId="0" fillId="4" borderId="19" xfId="0" applyFill="1" applyBorder="1" applyAlignment="1" quotePrefix="1">
      <alignment wrapText="1"/>
    </xf>
    <xf numFmtId="0" fontId="0" fillId="0" borderId="0" xfId="0" applyAlignment="1" quotePrefix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3" fillId="0" borderId="0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"/>
  <sheetViews>
    <sheetView showGridLines="0" tabSelected="1" zoomScalePageLayoutView="0" workbookViewId="0" topLeftCell="A25">
      <selection activeCell="D43" sqref="D43"/>
    </sheetView>
  </sheetViews>
  <sheetFormatPr defaultColWidth="9.140625" defaultRowHeight="15"/>
  <cols>
    <col min="1" max="1" width="4.7109375" style="23" customWidth="1"/>
    <col min="2" max="3" width="8.8515625" style="23" customWidth="1"/>
    <col min="4" max="4" width="33.421875" style="23" bestFit="1" customWidth="1"/>
    <col min="5" max="5" width="29.7109375" style="24" bestFit="1" customWidth="1"/>
    <col min="6" max="6" width="11.421875" style="23" bestFit="1" customWidth="1"/>
    <col min="7" max="7" width="18.28125" style="23" bestFit="1" customWidth="1"/>
    <col min="8" max="8" width="73.00390625" style="23" bestFit="1" customWidth="1"/>
    <col min="9" max="16384" width="8.8515625" style="23" customWidth="1"/>
  </cols>
  <sheetData>
    <row r="2" ht="18">
      <c r="B2" s="22" t="s">
        <v>0</v>
      </c>
    </row>
    <row r="3" ht="15" thickBot="1"/>
    <row r="4" spans="2:8" s="25" customFormat="1" ht="15" thickBot="1">
      <c r="B4" s="3" t="s">
        <v>1</v>
      </c>
      <c r="C4" s="4" t="s">
        <v>2</v>
      </c>
      <c r="D4" s="4" t="s">
        <v>3</v>
      </c>
      <c r="E4" s="5" t="s">
        <v>20</v>
      </c>
      <c r="F4" s="4" t="s">
        <v>26</v>
      </c>
      <c r="G4" s="4" t="s">
        <v>28</v>
      </c>
      <c r="H4" s="6" t="s">
        <v>88</v>
      </c>
    </row>
    <row r="5" spans="2:8" ht="28.5">
      <c r="B5" s="7" t="s">
        <v>7</v>
      </c>
      <c r="C5" s="8">
        <v>1</v>
      </c>
      <c r="D5" s="8" t="s">
        <v>8</v>
      </c>
      <c r="E5" s="9" t="s">
        <v>55</v>
      </c>
      <c r="F5" s="8" t="s">
        <v>27</v>
      </c>
      <c r="G5" s="8" t="s">
        <v>29</v>
      </c>
      <c r="H5" s="10" t="str">
        <f>"( "&amp;D5&amp;": "&amp;E5&amp;" )"</f>
        <v>( Pull to Stop and Face: 0.1" allowance from stop to face.  Stop @ 2" from Chuck Jaws )</v>
      </c>
    </row>
    <row r="6" spans="2:8" ht="14.25">
      <c r="B6" s="11" t="s">
        <v>7</v>
      </c>
      <c r="C6" s="12">
        <v>2</v>
      </c>
      <c r="D6" s="12" t="s">
        <v>9</v>
      </c>
      <c r="E6" s="13" t="s">
        <v>47</v>
      </c>
      <c r="F6" s="12"/>
      <c r="G6" s="12" t="s">
        <v>29</v>
      </c>
      <c r="H6" s="14" t="str">
        <f aca="true" t="shared" si="0" ref="H6:H12">"( "&amp;D6&amp;": "&amp;E6&amp;" )"</f>
        <v>( OD Turn: 1" OD )</v>
      </c>
    </row>
    <row r="7" spans="2:8" ht="14.25">
      <c r="B7" s="11" t="s">
        <v>7</v>
      </c>
      <c r="C7" s="12">
        <v>3</v>
      </c>
      <c r="D7" s="12" t="s">
        <v>10</v>
      </c>
      <c r="E7" s="19" t="s">
        <v>48</v>
      </c>
      <c r="F7" s="12"/>
      <c r="G7" s="12" t="s">
        <v>30</v>
      </c>
      <c r="H7" s="14" t="str">
        <f t="shared" si="0"/>
        <v>( Drill for Tap: 5/8" Deep, Tap Drill #5 )</v>
      </c>
    </row>
    <row r="8" spans="2:8" ht="14.25">
      <c r="B8" s="11" t="s">
        <v>7</v>
      </c>
      <c r="C8" s="12">
        <v>4</v>
      </c>
      <c r="D8" s="12" t="s">
        <v>11</v>
      </c>
      <c r="E8" s="19" t="s">
        <v>50</v>
      </c>
      <c r="F8" s="12"/>
      <c r="G8" s="12" t="s">
        <v>11</v>
      </c>
      <c r="H8" s="14" t="str">
        <f t="shared" si="0"/>
        <v>( Tap: 1/4-20 Tap )</v>
      </c>
    </row>
    <row r="9" spans="2:8" ht="14.25">
      <c r="B9" s="11" t="s">
        <v>7</v>
      </c>
      <c r="C9" s="12">
        <v>5</v>
      </c>
      <c r="D9" s="12" t="s">
        <v>12</v>
      </c>
      <c r="E9" s="13" t="s">
        <v>56</v>
      </c>
      <c r="F9" s="12"/>
      <c r="G9" s="12" t="s">
        <v>32</v>
      </c>
      <c r="H9" s="14" t="str">
        <f t="shared" si="0"/>
        <v>( Chamfer End: Plunge from 1" to 0.825" )</v>
      </c>
    </row>
    <row r="10" spans="2:8" ht="28.5">
      <c r="B10" s="11" t="s">
        <v>7</v>
      </c>
      <c r="C10" s="12">
        <v>6</v>
      </c>
      <c r="D10" s="12" t="s">
        <v>13</v>
      </c>
      <c r="E10" s="13" t="s">
        <v>84</v>
      </c>
      <c r="F10" s="12"/>
      <c r="G10" s="12" t="s">
        <v>31</v>
      </c>
      <c r="H10" s="14" t="str">
        <f t="shared" si="0"/>
        <v>( Part Off: 1" Dia, 1" Length + 0.1" Facing Allowance )</v>
      </c>
    </row>
    <row r="11" spans="2:8" ht="14.25">
      <c r="B11" s="11" t="s">
        <v>7</v>
      </c>
      <c r="C11" s="12">
        <v>7</v>
      </c>
      <c r="D11" s="12" t="s">
        <v>14</v>
      </c>
      <c r="E11" s="13"/>
      <c r="F11" s="12" t="s">
        <v>35</v>
      </c>
      <c r="G11" s="12"/>
      <c r="H11" s="14" t="str">
        <f t="shared" si="0"/>
        <v>( Flip and Reinstall:  )</v>
      </c>
    </row>
    <row r="12" spans="2:8" ht="29.25" thickBot="1">
      <c r="B12" s="15" t="s">
        <v>7</v>
      </c>
      <c r="C12" s="16">
        <v>8</v>
      </c>
      <c r="D12" s="16" t="s">
        <v>8</v>
      </c>
      <c r="E12" s="17" t="s">
        <v>55</v>
      </c>
      <c r="F12" s="16" t="s">
        <v>27</v>
      </c>
      <c r="G12" s="16" t="s">
        <v>29</v>
      </c>
      <c r="H12" s="18" t="str">
        <f t="shared" si="0"/>
        <v>( Pull to Stop and Face: 0.1" allowance from stop to face.  Stop @ 2" from Chuck Jaws )</v>
      </c>
    </row>
    <row r="14" ht="15" thickBot="1"/>
    <row r="15" spans="2:8" ht="15" thickBot="1">
      <c r="B15" s="3" t="s">
        <v>1</v>
      </c>
      <c r="C15" s="4" t="s">
        <v>2</v>
      </c>
      <c r="D15" s="4" t="s">
        <v>3</v>
      </c>
      <c r="E15" s="5" t="s">
        <v>20</v>
      </c>
      <c r="F15" s="4" t="s">
        <v>26</v>
      </c>
      <c r="G15" s="4" t="s">
        <v>28</v>
      </c>
      <c r="H15" s="6" t="s">
        <v>88</v>
      </c>
    </row>
    <row r="16" spans="2:8" ht="28.5">
      <c r="B16" s="7" t="s">
        <v>5</v>
      </c>
      <c r="C16" s="8">
        <v>1</v>
      </c>
      <c r="D16" s="8" t="s">
        <v>8</v>
      </c>
      <c r="E16" s="9" t="s">
        <v>57</v>
      </c>
      <c r="F16" s="8" t="s">
        <v>27</v>
      </c>
      <c r="G16" s="8" t="s">
        <v>29</v>
      </c>
      <c r="H16" s="10" t="str">
        <f aca="true" t="shared" si="1" ref="H16:H26">"( "&amp;D16&amp;": "&amp;E16&amp;" )"</f>
        <v>( Pull to Stop and Face: 0.1" allowance from stop to face.  Stop at 2" from Chuck Jaws )</v>
      </c>
    </row>
    <row r="17" spans="2:8" ht="14.25">
      <c r="B17" s="11" t="s">
        <v>5</v>
      </c>
      <c r="C17" s="12">
        <v>2</v>
      </c>
      <c r="D17" s="12" t="s">
        <v>15</v>
      </c>
      <c r="E17" s="13" t="s">
        <v>52</v>
      </c>
      <c r="F17" s="12"/>
      <c r="G17" s="12" t="s">
        <v>29</v>
      </c>
      <c r="H17" s="14" t="str">
        <f t="shared" si="1"/>
        <v>( OD Turn Threaded Portion to Major Dia: OD = 0.42835" )</v>
      </c>
    </row>
    <row r="18" spans="2:8" ht="14.25">
      <c r="B18" s="11" t="s">
        <v>5</v>
      </c>
      <c r="C18" s="12">
        <v>3</v>
      </c>
      <c r="D18" s="12" t="s">
        <v>16</v>
      </c>
      <c r="E18" s="13" t="s">
        <v>53</v>
      </c>
      <c r="F18" s="12"/>
      <c r="G18" s="12" t="s">
        <v>31</v>
      </c>
      <c r="H18" s="14" t="str">
        <f t="shared" si="1"/>
        <v>( Cut Thread Relief with Parting Tool: Z = 0.1 + 0.5 = 0.6; X = 0.35" )</v>
      </c>
    </row>
    <row r="19" spans="2:8" ht="14.25">
      <c r="B19" s="11" t="s">
        <v>5</v>
      </c>
      <c r="C19" s="12">
        <v>4</v>
      </c>
      <c r="D19" s="12" t="s">
        <v>17</v>
      </c>
      <c r="E19" s="13" t="s">
        <v>54</v>
      </c>
      <c r="F19" s="12"/>
      <c r="G19" s="12" t="s">
        <v>33</v>
      </c>
      <c r="H19" s="14" t="str">
        <f t="shared" si="1"/>
        <v>( Thread: 7/16-14 OD Thread )</v>
      </c>
    </row>
    <row r="20" spans="2:8" ht="14.25">
      <c r="B20" s="11" t="s">
        <v>5</v>
      </c>
      <c r="C20" s="12">
        <v>5</v>
      </c>
      <c r="D20" s="12" t="s">
        <v>19</v>
      </c>
      <c r="E20" s="13" t="s">
        <v>58</v>
      </c>
      <c r="F20" s="12" t="s">
        <v>36</v>
      </c>
      <c r="G20" s="12"/>
      <c r="H20" s="14" t="str">
        <f t="shared" si="1"/>
        <v>( Pull to Stop: Stop at 7.5" from Chuck Jaws )</v>
      </c>
    </row>
    <row r="21" spans="2:8" ht="28.5">
      <c r="B21" s="11" t="s">
        <v>5</v>
      </c>
      <c r="C21" s="12">
        <v>6</v>
      </c>
      <c r="D21" s="12" t="s">
        <v>13</v>
      </c>
      <c r="E21" s="19" t="s">
        <v>86</v>
      </c>
      <c r="F21" s="12"/>
      <c r="G21" s="12" t="s">
        <v>31</v>
      </c>
      <c r="H21" s="14" t="str">
        <f t="shared" si="1"/>
        <v>( Part Off: 1/2" Diameter, 7" Length + 0.2" Facing Allowance )</v>
      </c>
    </row>
    <row r="22" spans="2:8" ht="14.25">
      <c r="B22" s="11" t="s">
        <v>5</v>
      </c>
      <c r="C22" s="12">
        <v>7</v>
      </c>
      <c r="D22" s="12" t="s">
        <v>18</v>
      </c>
      <c r="E22" s="13"/>
      <c r="F22" s="12" t="s">
        <v>35</v>
      </c>
      <c r="G22" s="12"/>
      <c r="H22" s="14" t="str">
        <f t="shared" si="1"/>
        <v>( Flip in Chuck:  )</v>
      </c>
    </row>
    <row r="23" spans="2:8" ht="28.5">
      <c r="B23" s="11" t="s">
        <v>5</v>
      </c>
      <c r="C23" s="12">
        <v>8</v>
      </c>
      <c r="D23" s="12" t="s">
        <v>8</v>
      </c>
      <c r="E23" s="13" t="s">
        <v>57</v>
      </c>
      <c r="F23" s="12" t="s">
        <v>27</v>
      </c>
      <c r="G23" s="12" t="s">
        <v>29</v>
      </c>
      <c r="H23" s="14" t="str">
        <f t="shared" si="1"/>
        <v>( Pull to Stop and Face: 0.1" allowance from stop to face.  Stop at 2" from Chuck Jaws )</v>
      </c>
    </row>
    <row r="24" spans="2:8" ht="14.25">
      <c r="B24" s="11" t="s">
        <v>5</v>
      </c>
      <c r="C24" s="12">
        <v>9</v>
      </c>
      <c r="D24" s="12" t="s">
        <v>15</v>
      </c>
      <c r="E24" s="13" t="s">
        <v>52</v>
      </c>
      <c r="F24" s="12"/>
      <c r="G24" s="12" t="s">
        <v>29</v>
      </c>
      <c r="H24" s="14" t="str">
        <f t="shared" si="1"/>
        <v>( OD Turn Threaded Portion to Major Dia: OD = 0.42835" )</v>
      </c>
    </row>
    <row r="25" spans="2:8" ht="14.25">
      <c r="B25" s="11" t="s">
        <v>5</v>
      </c>
      <c r="C25" s="12">
        <v>10</v>
      </c>
      <c r="D25" s="12" t="s">
        <v>16</v>
      </c>
      <c r="E25" s="13" t="s">
        <v>53</v>
      </c>
      <c r="F25" s="12" t="s">
        <v>42</v>
      </c>
      <c r="G25" s="12" t="s">
        <v>31</v>
      </c>
      <c r="H25" s="14" t="str">
        <f t="shared" si="1"/>
        <v>( Cut Thread Relief with Parting Tool: Z = 0.1 + 0.5 = 0.6; X = 0.35" )</v>
      </c>
    </row>
    <row r="26" spans="2:8" ht="15" thickBot="1">
      <c r="B26" s="15" t="s">
        <v>5</v>
      </c>
      <c r="C26" s="16">
        <v>11</v>
      </c>
      <c r="D26" s="16" t="s">
        <v>17</v>
      </c>
      <c r="E26" s="17" t="s">
        <v>54</v>
      </c>
      <c r="F26" s="16"/>
      <c r="G26" s="16" t="s">
        <v>33</v>
      </c>
      <c r="H26" s="18" t="str">
        <f t="shared" si="1"/>
        <v>( Thread: 7/16-14 OD Thread )</v>
      </c>
    </row>
    <row r="28" ht="15" thickBot="1"/>
    <row r="29" spans="2:8" ht="15" thickBot="1">
      <c r="B29" s="3" t="s">
        <v>1</v>
      </c>
      <c r="C29" s="4" t="s">
        <v>2</v>
      </c>
      <c r="D29" s="4" t="s">
        <v>3</v>
      </c>
      <c r="E29" s="5" t="s">
        <v>20</v>
      </c>
      <c r="F29" s="4" t="s">
        <v>26</v>
      </c>
      <c r="G29" s="4" t="s">
        <v>28</v>
      </c>
      <c r="H29" s="6" t="s">
        <v>88</v>
      </c>
    </row>
    <row r="30" spans="2:8" ht="14.25">
      <c r="B30" s="7" t="s">
        <v>4</v>
      </c>
      <c r="C30" s="8">
        <v>1</v>
      </c>
      <c r="D30" s="8" t="s">
        <v>8</v>
      </c>
      <c r="E30" s="9" t="s">
        <v>25</v>
      </c>
      <c r="F30" s="8" t="s">
        <v>27</v>
      </c>
      <c r="G30" s="8" t="s">
        <v>29</v>
      </c>
      <c r="H30" s="10" t="str">
        <f aca="true" t="shared" si="2" ref="H30:H42">"( "&amp;D30&amp;": "&amp;E30&amp;" )"</f>
        <v>( Pull to Stop and Face: 0.1" allowance from stop to face )</v>
      </c>
    </row>
    <row r="31" spans="2:8" ht="14.25">
      <c r="B31" s="11" t="s">
        <v>4</v>
      </c>
      <c r="C31" s="12">
        <v>2</v>
      </c>
      <c r="D31" s="12" t="s">
        <v>9</v>
      </c>
      <c r="E31" s="13" t="s">
        <v>47</v>
      </c>
      <c r="F31" s="12"/>
      <c r="G31" s="12" t="s">
        <v>29</v>
      </c>
      <c r="H31" s="14" t="str">
        <f t="shared" si="2"/>
        <v>( OD Turn: 1" OD )</v>
      </c>
    </row>
    <row r="32" spans="2:8" ht="14.25">
      <c r="B32" s="11" t="s">
        <v>4</v>
      </c>
      <c r="C32" s="12">
        <v>3</v>
      </c>
      <c r="D32" s="12" t="s">
        <v>10</v>
      </c>
      <c r="E32" s="19" t="s">
        <v>48</v>
      </c>
      <c r="F32" s="12"/>
      <c r="G32" s="12" t="s">
        <v>30</v>
      </c>
      <c r="H32" s="14" t="str">
        <f t="shared" si="2"/>
        <v>( Drill for Tap: 5/8" Deep, Tap Drill #5 )</v>
      </c>
    </row>
    <row r="33" spans="2:8" ht="14.25">
      <c r="B33" s="11" t="s">
        <v>4</v>
      </c>
      <c r="C33" s="12">
        <v>4</v>
      </c>
      <c r="D33" s="12" t="s">
        <v>11</v>
      </c>
      <c r="E33" s="19" t="s">
        <v>50</v>
      </c>
      <c r="F33" s="12"/>
      <c r="G33" s="12" t="s">
        <v>11</v>
      </c>
      <c r="H33" s="14" t="str">
        <f t="shared" si="2"/>
        <v>( Tap: 1/4-20 Tap )</v>
      </c>
    </row>
    <row r="34" spans="2:8" ht="28.5">
      <c r="B34" s="11" t="s">
        <v>4</v>
      </c>
      <c r="C34" s="12">
        <v>5</v>
      </c>
      <c r="D34" s="12" t="s">
        <v>13</v>
      </c>
      <c r="E34" s="13" t="s">
        <v>85</v>
      </c>
      <c r="F34" s="12"/>
      <c r="G34" s="12" t="s">
        <v>31</v>
      </c>
      <c r="H34" s="14" t="str">
        <f t="shared" si="2"/>
        <v>( Part Off: 1" Dia, 2" Length + 0.1" Facing Allowance )</v>
      </c>
    </row>
    <row r="35" spans="2:8" ht="14.25">
      <c r="B35" s="11" t="s">
        <v>4</v>
      </c>
      <c r="C35" s="12">
        <v>6</v>
      </c>
      <c r="D35" s="12" t="s">
        <v>18</v>
      </c>
      <c r="E35" s="13"/>
      <c r="F35" s="12" t="s">
        <v>35</v>
      </c>
      <c r="G35" s="12"/>
      <c r="H35" s="14" t="str">
        <f t="shared" si="2"/>
        <v>( Flip in Chuck:  )</v>
      </c>
    </row>
    <row r="36" spans="2:8" ht="14.25">
      <c r="B36" s="11" t="s">
        <v>4</v>
      </c>
      <c r="C36" s="12">
        <v>7</v>
      </c>
      <c r="D36" s="12" t="s">
        <v>8</v>
      </c>
      <c r="E36" s="13" t="s">
        <v>25</v>
      </c>
      <c r="F36" s="12" t="s">
        <v>27</v>
      </c>
      <c r="G36" s="12" t="s">
        <v>29</v>
      </c>
      <c r="H36" s="14" t="str">
        <f t="shared" si="2"/>
        <v>( Pull to Stop and Face: 0.1" allowance from stop to face )</v>
      </c>
    </row>
    <row r="37" spans="2:8" ht="14.25">
      <c r="B37" s="11" t="s">
        <v>4</v>
      </c>
      <c r="C37" s="12">
        <v>8</v>
      </c>
      <c r="D37" s="12" t="s">
        <v>10</v>
      </c>
      <c r="E37" s="19" t="s">
        <v>48</v>
      </c>
      <c r="F37" s="12"/>
      <c r="G37" s="12" t="s">
        <v>30</v>
      </c>
      <c r="H37" s="14" t="str">
        <f t="shared" si="2"/>
        <v>( Drill for Tap: 5/8" Deep, Tap Drill #5 )</v>
      </c>
    </row>
    <row r="38" spans="2:8" ht="14.25">
      <c r="B38" s="11" t="s">
        <v>4</v>
      </c>
      <c r="C38" s="12">
        <v>9</v>
      </c>
      <c r="D38" s="12" t="s">
        <v>11</v>
      </c>
      <c r="E38" s="19" t="s">
        <v>50</v>
      </c>
      <c r="F38" s="12"/>
      <c r="G38" s="12" t="s">
        <v>11</v>
      </c>
      <c r="H38" s="14" t="str">
        <f t="shared" si="2"/>
        <v>( Tap: 1/4-20 Tap )</v>
      </c>
    </row>
    <row r="39" spans="2:8" ht="14.25">
      <c r="B39" s="11" t="s">
        <v>4</v>
      </c>
      <c r="C39" s="12">
        <v>10</v>
      </c>
      <c r="D39" s="12" t="s">
        <v>21</v>
      </c>
      <c r="E39" s="13"/>
      <c r="F39" s="12"/>
      <c r="G39" s="12"/>
      <c r="H39" s="14" t="str">
        <f t="shared" si="2"/>
        <v>( Move to Mill Vise:  )</v>
      </c>
    </row>
    <row r="40" spans="2:8" ht="14.25">
      <c r="B40" s="11" t="s">
        <v>4</v>
      </c>
      <c r="C40" s="12">
        <v>11</v>
      </c>
      <c r="D40" s="12" t="s">
        <v>22</v>
      </c>
      <c r="E40" s="19" t="s">
        <v>61</v>
      </c>
      <c r="F40" s="12"/>
      <c r="G40" s="12" t="s">
        <v>45</v>
      </c>
      <c r="H40" s="14" t="str">
        <f t="shared" si="2"/>
        <v>( Endmill a Flat for Hole: 3/4 wide )</v>
      </c>
    </row>
    <row r="41" spans="2:8" ht="28.5">
      <c r="B41" s="11" t="s">
        <v>4</v>
      </c>
      <c r="C41" s="12">
        <v>12</v>
      </c>
      <c r="D41" s="12" t="s">
        <v>10</v>
      </c>
      <c r="E41" s="19" t="s">
        <v>60</v>
      </c>
      <c r="F41" s="12"/>
      <c r="G41" s="12" t="s">
        <v>30</v>
      </c>
      <c r="H41" s="14" t="str">
        <f t="shared" si="2"/>
        <v>( Drill for Tap: 3/4" Deep, Tap Drill Letter "V", on Centerline in X and Y )</v>
      </c>
    </row>
    <row r="42" spans="2:8" ht="15" thickBot="1">
      <c r="B42" s="15" t="s">
        <v>4</v>
      </c>
      <c r="C42" s="16">
        <v>13</v>
      </c>
      <c r="D42" s="16" t="s">
        <v>11</v>
      </c>
      <c r="E42" s="20" t="s">
        <v>62</v>
      </c>
      <c r="F42" s="16"/>
      <c r="G42" s="16" t="s">
        <v>11</v>
      </c>
      <c r="H42" s="18" t="str">
        <f t="shared" si="2"/>
        <v>( Tap: 7/16-14 )</v>
      </c>
    </row>
    <row r="44" ht="15" thickBot="1"/>
    <row r="45" spans="2:8" ht="15" thickBot="1">
      <c r="B45" s="3" t="s">
        <v>1</v>
      </c>
      <c r="C45" s="4" t="s">
        <v>2</v>
      </c>
      <c r="D45" s="4" t="s">
        <v>3</v>
      </c>
      <c r="E45" s="5" t="s">
        <v>20</v>
      </c>
      <c r="F45" s="4" t="s">
        <v>26</v>
      </c>
      <c r="G45" s="4" t="s">
        <v>28</v>
      </c>
      <c r="H45" s="26"/>
    </row>
    <row r="46" spans="2:8" ht="14.25">
      <c r="B46" s="7" t="s">
        <v>6</v>
      </c>
      <c r="C46" s="8">
        <v>1</v>
      </c>
      <c r="D46" s="8" t="s">
        <v>8</v>
      </c>
      <c r="E46" s="9" t="s">
        <v>25</v>
      </c>
      <c r="F46" s="8" t="s">
        <v>27</v>
      </c>
      <c r="G46" s="8" t="s">
        <v>29</v>
      </c>
      <c r="H46" s="10" t="str">
        <f aca="true" t="shared" si="3" ref="H46:H56">"( "&amp;D46&amp;": "&amp;E46&amp;" )"</f>
        <v>( Pull to Stop and Face: 0.1" allowance from stop to face )</v>
      </c>
    </row>
    <row r="47" spans="2:8" ht="14.25">
      <c r="B47" s="11" t="s">
        <v>6</v>
      </c>
      <c r="C47" s="12">
        <v>2</v>
      </c>
      <c r="D47" s="12" t="s">
        <v>9</v>
      </c>
      <c r="E47" s="13"/>
      <c r="F47" s="12"/>
      <c r="G47" s="12" t="s">
        <v>29</v>
      </c>
      <c r="H47" s="14" t="str">
        <f t="shared" si="3"/>
        <v>( OD Turn:  )</v>
      </c>
    </row>
    <row r="48" spans="2:8" ht="14.25">
      <c r="B48" s="11" t="s">
        <v>6</v>
      </c>
      <c r="C48" s="12">
        <v>3</v>
      </c>
      <c r="D48" s="12" t="s">
        <v>10</v>
      </c>
      <c r="E48" s="19" t="s">
        <v>49</v>
      </c>
      <c r="F48" s="12"/>
      <c r="G48" s="12" t="s">
        <v>30</v>
      </c>
      <c r="H48" s="14" t="str">
        <f t="shared" si="3"/>
        <v>( Drill for Tap: 3/4" Deep, Tap Drill Letter "V" )</v>
      </c>
    </row>
    <row r="49" spans="2:8" ht="14.25">
      <c r="B49" s="11" t="s">
        <v>6</v>
      </c>
      <c r="C49" s="12">
        <v>4</v>
      </c>
      <c r="D49" s="12" t="s">
        <v>11</v>
      </c>
      <c r="E49" s="19" t="s">
        <v>51</v>
      </c>
      <c r="F49" s="12"/>
      <c r="G49" s="12" t="s">
        <v>11</v>
      </c>
      <c r="H49" s="14" t="str">
        <f t="shared" si="3"/>
        <v>( Tap: 7/16-14 Tap )</v>
      </c>
    </row>
    <row r="50" spans="2:8" ht="28.5">
      <c r="B50" s="11" t="s">
        <v>6</v>
      </c>
      <c r="C50" s="12">
        <v>5</v>
      </c>
      <c r="D50" s="12" t="s">
        <v>23</v>
      </c>
      <c r="E50" s="13" t="s">
        <v>59</v>
      </c>
      <c r="F50" s="12"/>
      <c r="G50" s="12" t="s">
        <v>41</v>
      </c>
      <c r="H50" s="14" t="str">
        <f t="shared" si="3"/>
        <v>( O-Ring Grooves: Experiment to find best plunge depth! )</v>
      </c>
    </row>
    <row r="51" spans="2:8" ht="14.25">
      <c r="B51" s="11" t="s">
        <v>6</v>
      </c>
      <c r="C51" s="12">
        <v>6</v>
      </c>
      <c r="D51" s="12" t="s">
        <v>24</v>
      </c>
      <c r="E51" s="19" t="s">
        <v>63</v>
      </c>
      <c r="F51" s="12"/>
      <c r="G51" s="12" t="s">
        <v>29</v>
      </c>
      <c r="H51" s="14" t="str">
        <f t="shared" si="3"/>
        <v>( Radius Neck End: 1/4" radius )</v>
      </c>
    </row>
    <row r="52" spans="2:8" ht="28.5">
      <c r="B52" s="11" t="s">
        <v>6</v>
      </c>
      <c r="C52" s="12">
        <v>7</v>
      </c>
      <c r="D52" s="12" t="s">
        <v>13</v>
      </c>
      <c r="E52" s="19" t="s">
        <v>87</v>
      </c>
      <c r="F52" s="12"/>
      <c r="G52" s="12" t="s">
        <v>31</v>
      </c>
      <c r="H52" s="14" t="str">
        <f t="shared" si="3"/>
        <v>( Part Off: 1" Diameter, 4.5" Length + 0.2" Facing Allowance )</v>
      </c>
    </row>
    <row r="53" spans="2:8" ht="14.25">
      <c r="B53" s="11" t="s">
        <v>6</v>
      </c>
      <c r="C53" s="12">
        <v>8</v>
      </c>
      <c r="D53" s="12" t="s">
        <v>18</v>
      </c>
      <c r="E53" s="13"/>
      <c r="F53" s="12" t="s">
        <v>35</v>
      </c>
      <c r="G53" s="12"/>
      <c r="H53" s="14" t="str">
        <f t="shared" si="3"/>
        <v>( Flip in Chuck:  )</v>
      </c>
    </row>
    <row r="54" spans="2:8" ht="14.25">
      <c r="B54" s="11" t="s">
        <v>6</v>
      </c>
      <c r="C54" s="12">
        <v>9</v>
      </c>
      <c r="D54" s="12" t="s">
        <v>8</v>
      </c>
      <c r="E54" s="13" t="s">
        <v>25</v>
      </c>
      <c r="F54" s="12" t="s">
        <v>27</v>
      </c>
      <c r="G54" s="12" t="s">
        <v>29</v>
      </c>
      <c r="H54" s="14" t="str">
        <f t="shared" si="3"/>
        <v>( Pull to Stop and Face: 0.1" allowance from stop to face )</v>
      </c>
    </row>
    <row r="55" spans="2:8" ht="14.25">
      <c r="B55" s="11" t="s">
        <v>6</v>
      </c>
      <c r="C55" s="12">
        <v>10</v>
      </c>
      <c r="D55" s="12" t="s">
        <v>10</v>
      </c>
      <c r="E55" s="19" t="s">
        <v>48</v>
      </c>
      <c r="F55" s="12"/>
      <c r="G55" s="12" t="s">
        <v>30</v>
      </c>
      <c r="H55" s="14" t="str">
        <f t="shared" si="3"/>
        <v>( Drill for Tap: 5/8" Deep, Tap Drill #5 )</v>
      </c>
    </row>
    <row r="56" spans="2:8" ht="15" thickBot="1">
      <c r="B56" s="15" t="s">
        <v>6</v>
      </c>
      <c r="C56" s="16">
        <v>11</v>
      </c>
      <c r="D56" s="16" t="s">
        <v>11</v>
      </c>
      <c r="E56" s="20" t="s">
        <v>50</v>
      </c>
      <c r="F56" s="16"/>
      <c r="G56" s="16" t="s">
        <v>11</v>
      </c>
      <c r="H56" s="18" t="str">
        <f t="shared" si="3"/>
        <v>( Tap: 1/4-20 Tap )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0" customWidth="1"/>
    <col min="2" max="2" width="11.421875" style="0" bestFit="1" customWidth="1"/>
    <col min="3" max="3" width="18.140625" style="0" bestFit="1" customWidth="1"/>
    <col min="4" max="4" width="11.7109375" style="0" bestFit="1" customWidth="1"/>
  </cols>
  <sheetData>
    <row r="3" spans="2:4" s="2" customFormat="1" ht="14.25">
      <c r="B3" s="2" t="s">
        <v>26</v>
      </c>
      <c r="C3" s="2" t="s">
        <v>34</v>
      </c>
      <c r="D3" s="2" t="s">
        <v>37</v>
      </c>
    </row>
    <row r="4" spans="2:4" ht="14.25">
      <c r="B4" t="s">
        <v>27</v>
      </c>
      <c r="C4" t="s">
        <v>8</v>
      </c>
      <c r="D4" t="s">
        <v>40</v>
      </c>
    </row>
    <row r="5" spans="2:3" ht="14.25">
      <c r="B5" t="s">
        <v>35</v>
      </c>
      <c r="C5" t="s">
        <v>46</v>
      </c>
    </row>
    <row r="6" spans="2:4" ht="14.25">
      <c r="B6" t="s">
        <v>36</v>
      </c>
      <c r="C6" t="s">
        <v>19</v>
      </c>
      <c r="D6" t="s">
        <v>40</v>
      </c>
    </row>
    <row r="7" spans="2:4" ht="14.25">
      <c r="B7" t="s">
        <v>39</v>
      </c>
      <c r="C7" t="s">
        <v>38</v>
      </c>
      <c r="D7" t="s">
        <v>40</v>
      </c>
    </row>
    <row r="8" spans="2:4" ht="14.25">
      <c r="B8" t="s">
        <v>42</v>
      </c>
      <c r="C8" t="s">
        <v>43</v>
      </c>
      <c r="D8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7.421875" style="0" customWidth="1"/>
    <col min="3" max="3" width="11.140625" style="0" bestFit="1" customWidth="1"/>
    <col min="4" max="4" width="12.140625" style="0" bestFit="1" customWidth="1"/>
  </cols>
  <sheetData>
    <row r="2" ht="18">
      <c r="B2" s="1" t="s">
        <v>64</v>
      </c>
    </row>
    <row r="4" spans="3:4" ht="14.25">
      <c r="C4" s="21" t="s">
        <v>65</v>
      </c>
      <c r="D4" s="21" t="s">
        <v>66</v>
      </c>
    </row>
    <row r="5" spans="2:4" ht="14.25">
      <c r="B5" t="s">
        <v>67</v>
      </c>
      <c r="C5">
        <v>0</v>
      </c>
      <c r="D5">
        <v>0</v>
      </c>
    </row>
    <row r="6" spans="2:4" ht="14.25">
      <c r="B6" t="s">
        <v>68</v>
      </c>
      <c r="C6">
        <v>0.5</v>
      </c>
      <c r="D6">
        <v>0.5</v>
      </c>
    </row>
    <row r="7" spans="2:4" ht="14.25">
      <c r="B7" t="s">
        <v>69</v>
      </c>
      <c r="C7">
        <v>0.5</v>
      </c>
      <c r="D7">
        <v>0.5</v>
      </c>
    </row>
    <row r="8" spans="2:4" ht="14.25">
      <c r="B8" t="s">
        <v>70</v>
      </c>
      <c r="C8">
        <v>0.1</v>
      </c>
      <c r="D8">
        <v>0.1</v>
      </c>
    </row>
    <row r="9" spans="2:4" ht="14.25">
      <c r="B9" t="s">
        <v>71</v>
      </c>
      <c r="C9">
        <v>0.5</v>
      </c>
      <c r="D9">
        <f>7/16</f>
        <v>0.4375</v>
      </c>
    </row>
    <row r="10" spans="2:4" ht="14.25">
      <c r="B10" t="s">
        <v>72</v>
      </c>
      <c r="C10">
        <f>C9-C21</f>
        <v>0.4334</v>
      </c>
      <c r="D10">
        <f>D9-D21</f>
        <v>0.3756</v>
      </c>
    </row>
    <row r="11" spans="2:4" ht="14.25">
      <c r="B11" t="s">
        <v>73</v>
      </c>
      <c r="C11">
        <f>C21/C12</f>
        <v>0.00555</v>
      </c>
      <c r="D11">
        <f>D21/D12</f>
        <v>0.006189999999999999</v>
      </c>
    </row>
    <row r="12" spans="2:4" ht="14.25">
      <c r="B12" t="s">
        <v>74</v>
      </c>
      <c r="C12">
        <v>12</v>
      </c>
      <c r="D12">
        <v>10</v>
      </c>
    </row>
    <row r="13" spans="2:4" ht="14.25">
      <c r="B13" t="s">
        <v>75</v>
      </c>
      <c r="C13">
        <f>C19</f>
        <v>0.0769</v>
      </c>
      <c r="D13">
        <f>D19</f>
        <v>0.0714</v>
      </c>
    </row>
    <row r="14" spans="2:4" ht="14.25">
      <c r="B14" t="s">
        <v>76</v>
      </c>
      <c r="C14">
        <f>C20</f>
        <v>13</v>
      </c>
      <c r="D14">
        <f>D20</f>
        <v>14</v>
      </c>
    </row>
    <row r="17" spans="2:4" ht="14.25">
      <c r="B17" t="s">
        <v>77</v>
      </c>
      <c r="C17">
        <f>AVERAGE(0.4822,0.4985)</f>
        <v>0.49035</v>
      </c>
      <c r="D17">
        <f>AVERAGE(0.4206,0.4361)</f>
        <v>0.42835</v>
      </c>
    </row>
    <row r="18" spans="2:4" ht="14.25">
      <c r="B18" t="s">
        <v>78</v>
      </c>
      <c r="C18">
        <f>AVERAGE(0.4069,0.4069)</f>
        <v>0.4069</v>
      </c>
      <c r="D18">
        <f>AVERAGE(0.3511,0.3511)</f>
        <v>0.3511</v>
      </c>
    </row>
    <row r="19" spans="2:4" ht="14.25">
      <c r="B19" t="s">
        <v>75</v>
      </c>
      <c r="C19">
        <v>0.0769</v>
      </c>
      <c r="D19">
        <v>0.0714</v>
      </c>
    </row>
    <row r="20" spans="2:4" ht="14.25">
      <c r="B20" t="s">
        <v>76</v>
      </c>
      <c r="C20">
        <v>13</v>
      </c>
      <c r="D20">
        <v>14</v>
      </c>
    </row>
    <row r="21" spans="2:4" ht="14.25">
      <c r="B21" t="s">
        <v>79</v>
      </c>
      <c r="C21">
        <v>0.0666</v>
      </c>
      <c r="D21">
        <v>0.0619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5"/>
  <sheetViews>
    <sheetView zoomScalePageLayoutView="0" workbookViewId="0" topLeftCell="A1">
      <selection activeCell="B3" sqref="B3"/>
    </sheetView>
  </sheetViews>
  <sheetFormatPr defaultColWidth="9.140625" defaultRowHeight="15"/>
  <cols>
    <col min="3" max="3" width="12.421875" style="0" bestFit="1" customWidth="1"/>
  </cols>
  <sheetData>
    <row r="2" spans="3:4" ht="14.25">
      <c r="C2" t="s">
        <v>83</v>
      </c>
      <c r="D2" t="s">
        <v>80</v>
      </c>
    </row>
    <row r="3" spans="2:4" ht="14.25">
      <c r="B3" t="s">
        <v>81</v>
      </c>
      <c r="C3">
        <v>100</v>
      </c>
      <c r="D3">
        <v>0.018</v>
      </c>
    </row>
    <row r="4" spans="2:4" ht="14.25">
      <c r="B4" t="s">
        <v>82</v>
      </c>
      <c r="C4">
        <v>100</v>
      </c>
      <c r="D4">
        <v>0.0375</v>
      </c>
    </row>
    <row r="5" spans="2:4" ht="14.25">
      <c r="B5">
        <v>4130</v>
      </c>
      <c r="C5">
        <v>100</v>
      </c>
      <c r="D5">
        <v>0.012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BobWarfield</dc:creator>
  <cp:keywords/>
  <dc:description/>
  <cp:lastModifiedBy>BobWarfield</cp:lastModifiedBy>
  <cp:lastPrinted>2013-12-02T23:38:02Z</cp:lastPrinted>
  <dcterms:created xsi:type="dcterms:W3CDTF">2013-11-25T21:59:21Z</dcterms:created>
  <dcterms:modified xsi:type="dcterms:W3CDTF">2013-12-08T18:21:47Z</dcterms:modified>
  <cp:category/>
  <cp:version/>
  <cp:contentType/>
  <cp:contentStatus/>
</cp:coreProperties>
</file>